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Cover Sheet" sheetId="1" r:id="rId1"/>
    <sheet name="Calculations" sheetId="2" r:id="rId2"/>
  </sheets>
  <definedNames>
    <definedName name="_xlnm.Print_Area" localSheetId="1">'Calculations'!$A$1:$G$108</definedName>
    <definedName name="_xlnm.Print_Area" localSheetId="0">'Cover Sheet'!$A$1:$G$57</definedName>
  </definedNames>
  <calcPr fullCalcOnLoad="1"/>
</workbook>
</file>

<file path=xl/sharedStrings.xml><?xml version="1.0" encoding="utf-8"?>
<sst xmlns="http://schemas.openxmlformats.org/spreadsheetml/2006/main" count="134" uniqueCount="89">
  <si>
    <t>HV Fault Source Data</t>
  </si>
  <si>
    <t>Conductor Size</t>
  </si>
  <si>
    <t>Length</t>
  </si>
  <si>
    <t xml:space="preserve">+ j </t>
  </si>
  <si>
    <r>
      <t xml:space="preserve"> </t>
    </r>
    <r>
      <rPr>
        <sz val="10"/>
        <rFont val="Symbol"/>
        <family val="1"/>
      </rPr>
      <t>r</t>
    </r>
  </si>
  <si>
    <t xml:space="preserve"> V</t>
  </si>
  <si>
    <t xml:space="preserve"> MVA</t>
  </si>
  <si>
    <t xml:space="preserve"> km</t>
  </si>
  <si>
    <r>
      <t xml:space="preserve"> </t>
    </r>
    <r>
      <rPr>
        <sz val="10"/>
        <rFont val="Symbol"/>
        <family val="1"/>
      </rPr>
      <t>W</t>
    </r>
  </si>
  <si>
    <t>Zone Substation earthmat resistance</t>
  </si>
  <si>
    <r>
      <t xml:space="preserve"> </t>
    </r>
    <r>
      <rPr>
        <sz val="10"/>
        <rFont val="Symbol"/>
        <family val="1"/>
      </rPr>
      <t xml:space="preserve">W - </t>
    </r>
    <r>
      <rPr>
        <sz val="10"/>
        <rFont val="Arial"/>
        <family val="2"/>
      </rPr>
      <t>m</t>
    </r>
  </si>
  <si>
    <t>Surface soil resistivity</t>
  </si>
  <si>
    <t>Zero sequence line impedance</t>
  </si>
  <si>
    <t>Positive sequence line impedance</t>
  </si>
  <si>
    <t>HV phase - neutral voltage</t>
  </si>
  <si>
    <t>Single phase fault level</t>
  </si>
  <si>
    <t>Neutral Earthing Resistor resistance</t>
  </si>
  <si>
    <t>Calculations</t>
  </si>
  <si>
    <t xml:space="preserve"> A</t>
  </si>
  <si>
    <t>EPR on the distribution transformer earthmat</t>
  </si>
  <si>
    <t>Fault current (returning through the earth)</t>
  </si>
  <si>
    <t xml:space="preserve"> m</t>
  </si>
  <si>
    <t>1.  Source impedance is purely reactive.</t>
  </si>
  <si>
    <t>2.  Positive sequence source impedance = negative sequence source impedance = zero sequence source impedance</t>
  </si>
  <si>
    <t>Assumptions Made</t>
  </si>
  <si>
    <t>Positive sequence source impedance</t>
  </si>
  <si>
    <t>Negative sequence source impedance</t>
  </si>
  <si>
    <t>Zero sequence source impedance</t>
  </si>
  <si>
    <r>
      <t>Z</t>
    </r>
    <r>
      <rPr>
        <vertAlign val="subscript"/>
        <sz val="10"/>
        <rFont val="Arial"/>
        <family val="2"/>
      </rPr>
      <t>S2</t>
    </r>
    <r>
      <rPr>
        <sz val="10"/>
        <rFont val="Arial"/>
        <family val="0"/>
      </rPr>
      <t xml:space="preserve">  =  </t>
    </r>
  </si>
  <si>
    <r>
      <t>Z</t>
    </r>
    <r>
      <rPr>
        <vertAlign val="subscript"/>
        <sz val="10"/>
        <rFont val="Arial"/>
        <family val="2"/>
      </rPr>
      <t>S0</t>
    </r>
    <r>
      <rPr>
        <sz val="10"/>
        <rFont val="Arial"/>
        <family val="0"/>
      </rPr>
      <t xml:space="preserve">  =  </t>
    </r>
  </si>
  <si>
    <r>
      <t>Z</t>
    </r>
    <r>
      <rPr>
        <vertAlign val="subscript"/>
        <sz val="10"/>
        <rFont val="Arial"/>
        <family val="2"/>
      </rPr>
      <t>S1</t>
    </r>
    <r>
      <rPr>
        <sz val="10"/>
        <rFont val="Arial"/>
        <family val="0"/>
      </rPr>
      <t xml:space="preserve">  =    </t>
    </r>
  </si>
  <si>
    <t>Negative sequence line impedance</t>
  </si>
  <si>
    <r>
      <t>Z</t>
    </r>
    <r>
      <rPr>
        <vertAlign val="subscript"/>
        <sz val="10"/>
        <rFont val="Arial"/>
        <family val="2"/>
      </rPr>
      <t>L2</t>
    </r>
    <r>
      <rPr>
        <sz val="10"/>
        <rFont val="Arial"/>
        <family val="0"/>
      </rPr>
      <t xml:space="preserve">  =  </t>
    </r>
  </si>
  <si>
    <r>
      <t>Z</t>
    </r>
    <r>
      <rPr>
        <vertAlign val="subscript"/>
        <sz val="10"/>
        <rFont val="Arial"/>
        <family val="2"/>
      </rPr>
      <t>L1</t>
    </r>
    <r>
      <rPr>
        <sz val="10"/>
        <rFont val="Arial"/>
        <family val="0"/>
      </rPr>
      <t xml:space="preserve">  =    </t>
    </r>
  </si>
  <si>
    <r>
      <t>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 xml:space="preserve">  =  </t>
    </r>
  </si>
  <si>
    <t>Network Impedances</t>
  </si>
  <si>
    <t>S  =</t>
  </si>
  <si>
    <t>Assume source impedance is purely reactive.</t>
  </si>
  <si>
    <r>
      <t>Z</t>
    </r>
    <r>
      <rPr>
        <vertAlign val="subscript"/>
        <sz val="10"/>
        <rFont val="Arial"/>
        <family val="2"/>
      </rPr>
      <t>NER</t>
    </r>
    <r>
      <rPr>
        <sz val="10"/>
        <rFont val="Arial"/>
        <family val="0"/>
      </rPr>
      <t xml:space="preserve">  =</t>
    </r>
  </si>
  <si>
    <r>
      <t>R</t>
    </r>
    <r>
      <rPr>
        <vertAlign val="subscript"/>
        <sz val="10"/>
        <rFont val="Arial"/>
        <family val="2"/>
      </rPr>
      <t>ZS</t>
    </r>
    <r>
      <rPr>
        <sz val="10"/>
        <rFont val="Arial"/>
        <family val="0"/>
      </rPr>
      <t xml:space="preserve">  =</t>
    </r>
  </si>
  <si>
    <r>
      <t>r</t>
    </r>
    <r>
      <rPr>
        <sz val="10"/>
        <rFont val="Arial"/>
        <family val="0"/>
      </rPr>
      <t xml:space="preserve">  =</t>
    </r>
  </si>
  <si>
    <t>=</t>
  </si>
  <si>
    <r>
      <t>V</t>
    </r>
    <r>
      <rPr>
        <vertAlign val="subscript"/>
        <sz val="10"/>
        <rFont val="Arial"/>
        <family val="2"/>
      </rPr>
      <t>S1</t>
    </r>
    <r>
      <rPr>
        <sz val="10"/>
        <rFont val="Arial"/>
        <family val="0"/>
      </rPr>
      <t xml:space="preserve">  =</t>
    </r>
  </si>
  <si>
    <t>Fault Current</t>
  </si>
  <si>
    <t>EPR</t>
  </si>
  <si>
    <t>Dog (6/4.72mm Al, 7/1.57mm Steel ASCR)</t>
  </si>
  <si>
    <t xml:space="preserve">  =</t>
  </si>
  <si>
    <t>Ω</t>
  </si>
  <si>
    <t>L =</t>
  </si>
  <si>
    <t>Ω/km</t>
  </si>
  <si>
    <t>NER and Earth Impedances</t>
  </si>
  <si>
    <t>Ω - m</t>
  </si>
  <si>
    <t>m</t>
  </si>
  <si>
    <t>Sequence network Impedance</t>
  </si>
  <si>
    <t>HV Overhead Line Data</t>
  </si>
  <si>
    <t>Zero sequence fault current (returning through the earth)</t>
  </si>
  <si>
    <t>NER and Earth Impedance Data</t>
  </si>
  <si>
    <r>
      <t>Z</t>
    </r>
    <r>
      <rPr>
        <vertAlign val="subscript"/>
        <sz val="10"/>
        <rFont val="Arial"/>
        <family val="2"/>
      </rPr>
      <t>pos</t>
    </r>
    <r>
      <rPr>
        <sz val="10"/>
        <rFont val="Arial"/>
        <family val="2"/>
      </rPr>
      <t xml:space="preserve">  =</t>
    </r>
  </si>
  <si>
    <r>
      <t>Z</t>
    </r>
    <r>
      <rPr>
        <vertAlign val="subscript"/>
        <sz val="10"/>
        <rFont val="Arial"/>
        <family val="2"/>
      </rPr>
      <t>neg</t>
    </r>
    <r>
      <rPr>
        <sz val="10"/>
        <rFont val="Arial"/>
        <family val="2"/>
      </rPr>
      <t xml:space="preserve">  =</t>
    </r>
  </si>
  <si>
    <r>
      <t>Z</t>
    </r>
    <r>
      <rPr>
        <vertAlign val="subscript"/>
        <sz val="10"/>
        <rFont val="Arial"/>
        <family val="2"/>
      </rPr>
      <t>zero</t>
    </r>
    <r>
      <rPr>
        <sz val="10"/>
        <rFont val="Arial"/>
        <family val="2"/>
      </rPr>
      <t xml:space="preserve">  =</t>
    </r>
  </si>
  <si>
    <r>
      <t>I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 xml:space="preserve">  =</t>
    </r>
  </si>
  <si>
    <r>
      <t>I</t>
    </r>
    <r>
      <rPr>
        <vertAlign val="subscript"/>
        <sz val="10"/>
        <rFont val="Arial"/>
        <family val="2"/>
      </rPr>
      <t xml:space="preserve">0  </t>
    </r>
    <r>
      <rPr>
        <sz val="10"/>
        <rFont val="Arial"/>
        <family val="0"/>
      </rPr>
      <t>=</t>
    </r>
  </si>
  <si>
    <r>
      <t>Z</t>
    </r>
    <r>
      <rPr>
        <vertAlign val="subscript"/>
        <sz val="10"/>
        <rFont val="Arial"/>
        <family val="2"/>
      </rPr>
      <t>L0</t>
    </r>
    <r>
      <rPr>
        <sz val="8"/>
        <rFont val="Arial"/>
        <family val="2"/>
      </rPr>
      <t xml:space="preserve">  </t>
    </r>
    <r>
      <rPr>
        <sz val="10"/>
        <rFont val="Arial"/>
        <family val="2"/>
      </rPr>
      <t>=</t>
    </r>
  </si>
  <si>
    <r>
      <t>3.I</t>
    </r>
    <r>
      <rPr>
        <vertAlign val="subscript"/>
        <sz val="10"/>
        <rFont val="Arial"/>
        <family val="2"/>
      </rPr>
      <t>0</t>
    </r>
  </si>
  <si>
    <r>
      <t>Z</t>
    </r>
    <r>
      <rPr>
        <vertAlign val="subscript"/>
        <sz val="10"/>
        <rFont val="Arial"/>
        <family val="2"/>
      </rPr>
      <t>S1</t>
    </r>
    <r>
      <rPr>
        <sz val="10"/>
        <rFont val="Arial"/>
        <family val="0"/>
      </rPr>
      <t xml:space="preserve"> + Z</t>
    </r>
    <r>
      <rPr>
        <vertAlign val="subscript"/>
        <sz val="10"/>
        <rFont val="Arial"/>
        <family val="2"/>
      </rPr>
      <t>L1</t>
    </r>
    <r>
      <rPr>
        <sz val="10"/>
        <rFont val="Arial"/>
        <family val="0"/>
      </rPr>
      <t>.L</t>
    </r>
  </si>
  <si>
    <r>
      <t>Z</t>
    </r>
    <r>
      <rPr>
        <vertAlign val="subscript"/>
        <sz val="10"/>
        <rFont val="Arial"/>
        <family val="2"/>
      </rPr>
      <t>S2</t>
    </r>
    <r>
      <rPr>
        <sz val="10"/>
        <rFont val="Arial"/>
        <family val="0"/>
      </rPr>
      <t xml:space="preserve"> + Z</t>
    </r>
    <r>
      <rPr>
        <vertAlign val="subscript"/>
        <sz val="10"/>
        <rFont val="Arial"/>
        <family val="2"/>
      </rPr>
      <t>L2</t>
    </r>
    <r>
      <rPr>
        <sz val="10"/>
        <rFont val="Arial"/>
        <family val="0"/>
      </rPr>
      <t>.L</t>
    </r>
  </si>
  <si>
    <r>
      <t>│</t>
    </r>
    <r>
      <rPr>
        <sz val="10"/>
        <rFont val="Arial"/>
        <family val="0"/>
      </rPr>
      <t>I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 xml:space="preserve">│  </t>
    </r>
    <r>
      <rPr>
        <sz val="10"/>
        <rFont val="Arial"/>
        <family val="0"/>
      </rPr>
      <t>=</t>
    </r>
  </si>
  <si>
    <r>
      <t>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 xml:space="preserve">  =</t>
    </r>
  </si>
  <si>
    <r>
      <t>EPR</t>
    </r>
    <r>
      <rPr>
        <vertAlign val="subscript"/>
        <sz val="10"/>
        <rFont val="Arial"/>
        <family val="2"/>
      </rPr>
      <t>dt</t>
    </r>
    <r>
      <rPr>
        <sz val="7"/>
        <rFont val="Arial"/>
        <family val="2"/>
      </rPr>
      <t xml:space="preserve">  </t>
    </r>
    <r>
      <rPr>
        <sz val="10"/>
        <rFont val="Arial"/>
        <family val="0"/>
      </rPr>
      <t>=</t>
    </r>
  </si>
  <si>
    <r>
      <t>Z</t>
    </r>
    <r>
      <rPr>
        <vertAlign val="subscript"/>
        <sz val="10"/>
        <rFont val="Arial"/>
        <family val="2"/>
      </rPr>
      <t>S1</t>
    </r>
    <r>
      <rPr>
        <sz val="10"/>
        <rFont val="Arial"/>
        <family val="0"/>
      </rPr>
      <t xml:space="preserve">      </t>
    </r>
  </si>
  <si>
    <r>
      <t>Z</t>
    </r>
    <r>
      <rPr>
        <vertAlign val="subscript"/>
        <sz val="10"/>
        <rFont val="Arial"/>
        <family val="2"/>
      </rPr>
      <t>S1</t>
    </r>
    <r>
      <rPr>
        <sz val="10"/>
        <rFont val="Arial"/>
        <family val="0"/>
      </rPr>
      <t xml:space="preserve">         </t>
    </r>
  </si>
  <si>
    <t>Description of pole footing</t>
  </si>
  <si>
    <t>Pole footing earth resistance formula</t>
  </si>
  <si>
    <t>Equivalent hemispherical radius of the pole footing</t>
  </si>
  <si>
    <t>EPR on the pole</t>
  </si>
  <si>
    <t>Pole footing earth resistance</t>
  </si>
  <si>
    <t>Equivalent hemispherical radius of pole footing</t>
  </si>
  <si>
    <r>
      <t>R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 =  </t>
    </r>
  </si>
  <si>
    <r>
      <t>I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>.R</t>
    </r>
    <r>
      <rPr>
        <vertAlign val="subscript"/>
        <sz val="10"/>
        <rFont val="Arial"/>
        <family val="2"/>
      </rPr>
      <t>p</t>
    </r>
  </si>
  <si>
    <t>Symmetrical components network for a HV single phase-to-earth fault to a concrete or steel pole</t>
  </si>
  <si>
    <r>
      <t>Z</t>
    </r>
    <r>
      <rPr>
        <vertAlign val="subscript"/>
        <sz val="10"/>
        <rFont val="Arial"/>
        <family val="2"/>
      </rPr>
      <t xml:space="preserve">S0 </t>
    </r>
    <r>
      <rPr>
        <sz val="10"/>
        <rFont val="Arial"/>
        <family val="2"/>
      </rPr>
      <t>+ Z</t>
    </r>
    <r>
      <rPr>
        <vertAlign val="subscript"/>
        <sz val="10"/>
        <rFont val="Arial"/>
        <family val="2"/>
      </rPr>
      <t>L0</t>
    </r>
    <r>
      <rPr>
        <sz val="10"/>
        <rFont val="Arial"/>
        <family val="2"/>
      </rPr>
      <t>.L + 3.R</t>
    </r>
    <r>
      <rPr>
        <vertAlign val="subscript"/>
        <sz val="10"/>
        <rFont val="Arial"/>
        <family val="2"/>
      </rPr>
      <t xml:space="preserve">p </t>
    </r>
    <r>
      <rPr>
        <sz val="10"/>
        <rFont val="Arial"/>
        <family val="2"/>
      </rPr>
      <t>+ 3.R</t>
    </r>
    <r>
      <rPr>
        <vertAlign val="subscript"/>
        <sz val="10"/>
        <rFont val="Arial"/>
        <family val="2"/>
      </rPr>
      <t>zs</t>
    </r>
  </si>
  <si>
    <t>Fault to 11kV Concrete or Steel Pole</t>
  </si>
  <si>
    <t>11kV single phase-to-earth fault to a concrete or steel pole</t>
  </si>
  <si>
    <t>Calculated Values</t>
  </si>
  <si>
    <t>HB 219 Worked Example 3.3.2</t>
  </si>
  <si>
    <t>11 kV source.  4 ohm NER.  No OHEW.  10 km aerial 11 kV line.</t>
  </si>
  <si>
    <t>Pole 500 mm diameter buried 2.0 m deep in the soil</t>
  </si>
  <si>
    <t>A</t>
  </si>
  <si>
    <t>V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</si>
</sst>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#,##0.0"/>
    <numFmt numFmtId="172" formatCode="0.000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5">
    <font>
      <sz val="10"/>
      <name val="Arial"/>
      <family val="0"/>
    </font>
    <font>
      <sz val="10"/>
      <name val="Symbol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8"/>
      <name val="Arial"/>
      <family val="0"/>
    </font>
    <font>
      <sz val="7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name val="Arial"/>
      <family val="0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2" fillId="0" borderId="0" xfId="0" applyFont="1" applyAlignment="1">
      <alignment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/>
    </xf>
    <xf numFmtId="17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wrapText="1"/>
    </xf>
    <xf numFmtId="172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right" indent="1"/>
    </xf>
    <xf numFmtId="0" fontId="0" fillId="0" borderId="0" xfId="0" applyAlignment="1">
      <alignment horizontal="right" indent="1"/>
    </xf>
    <xf numFmtId="0" fontId="1" fillId="0" borderId="0" xfId="0" applyFont="1" applyAlignment="1">
      <alignment horizontal="right" inden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49" fontId="0" fillId="0" borderId="0" xfId="0" applyNumberFormat="1" applyAlignment="1">
      <alignment horizontal="left" vertical="center"/>
    </xf>
    <xf numFmtId="0" fontId="9" fillId="0" borderId="0" xfId="0" applyNumberFormat="1" applyFont="1" applyAlignment="1">
      <alignment horizontal="left"/>
    </xf>
    <xf numFmtId="0" fontId="4" fillId="0" borderId="0" xfId="0" applyFont="1" applyAlignment="1">
      <alignment horizontal="right" wrapText="1" indent="1"/>
    </xf>
    <xf numFmtId="0" fontId="5" fillId="0" borderId="0" xfId="0" applyFont="1" applyAlignment="1">
      <alignment horizontal="right" wrapText="1" indent="1"/>
    </xf>
    <xf numFmtId="0" fontId="2" fillId="0" borderId="0" xfId="0" applyFont="1" applyAlignment="1">
      <alignment horizontal="right" wrapText="1" indent="1"/>
    </xf>
    <xf numFmtId="0" fontId="0" fillId="0" borderId="0" xfId="0" applyAlignment="1">
      <alignment horizontal="right" vertical="center" wrapText="1" indent="1"/>
    </xf>
    <xf numFmtId="49" fontId="0" fillId="0" borderId="0" xfId="0" applyNumberFormat="1" applyAlignment="1">
      <alignment horizontal="right" vertical="center" indent="1"/>
    </xf>
    <xf numFmtId="2" fontId="0" fillId="0" borderId="0" xfId="0" applyNumberFormat="1" applyAlignment="1">
      <alignment horizontal="left"/>
    </xf>
    <xf numFmtId="172" fontId="0" fillId="0" borderId="0" xfId="0" applyNumberFormat="1" applyAlignment="1">
      <alignment horizontal="left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left" vertical="center"/>
    </xf>
    <xf numFmtId="0" fontId="1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right" wrapText="1" indent="1"/>
    </xf>
    <xf numFmtId="0" fontId="0" fillId="0" borderId="0" xfId="0" applyFont="1" applyAlignment="1">
      <alignment horizontal="right" wrapText="1" indent="1"/>
    </xf>
    <xf numFmtId="0" fontId="0" fillId="0" borderId="0" xfId="0" applyFont="1" applyAlignment="1">
      <alignment horizontal="right" vertical="center" wrapText="1" indent="1"/>
    </xf>
    <xf numFmtId="0" fontId="12" fillId="0" borderId="0" xfId="0" applyFont="1" applyAlignment="1">
      <alignment horizontal="right" vertical="center" wrapText="1" indent="1"/>
    </xf>
    <xf numFmtId="0" fontId="12" fillId="0" borderId="0" xfId="0" applyFont="1" applyAlignment="1">
      <alignment horizontal="right" wrapText="1" indent="1"/>
    </xf>
    <xf numFmtId="0" fontId="0" fillId="0" borderId="0" xfId="0" applyFont="1" applyAlignment="1">
      <alignment horizontal="right" indent="1"/>
    </xf>
    <xf numFmtId="49" fontId="0" fillId="0" borderId="0" xfId="0" applyNumberFormat="1" applyAlignment="1">
      <alignment horizontal="right" vertical="center"/>
    </xf>
    <xf numFmtId="1" fontId="0" fillId="0" borderId="0" xfId="0" applyNumberFormat="1" applyFont="1" applyAlignment="1">
      <alignment horizontal="left"/>
    </xf>
    <xf numFmtId="170" fontId="0" fillId="0" borderId="0" xfId="0" applyNumberFormat="1" applyFont="1" applyAlignment="1">
      <alignment horizontal="left"/>
    </xf>
    <xf numFmtId="0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left"/>
    </xf>
    <xf numFmtId="173" fontId="14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170" fontId="14" fillId="0" borderId="0" xfId="0" applyNumberFormat="1" applyFont="1" applyAlignment="1">
      <alignment horizontal="left"/>
    </xf>
    <xf numFmtId="2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170" fontId="14" fillId="0" borderId="0" xfId="0" applyNumberFormat="1" applyFont="1" applyAlignment="1">
      <alignment/>
    </xf>
    <xf numFmtId="0" fontId="14" fillId="0" borderId="0" xfId="0" applyNumberFormat="1" applyFont="1" applyAlignment="1">
      <alignment horizontal="left"/>
    </xf>
    <xf numFmtId="173" fontId="14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5" fillId="0" borderId="0" xfId="0" applyFont="1" applyAlignment="1">
      <alignment horizont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4" fillId="0" borderId="4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emf" /><Relationship Id="rId3" Type="http://schemas.openxmlformats.org/officeDocument/2006/relationships/image" Target="../media/image6.emf" /><Relationship Id="rId4" Type="http://schemas.openxmlformats.org/officeDocument/2006/relationships/image" Target="../media/image4.emf" /><Relationship Id="rId5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6</xdr:row>
      <xdr:rowOff>247650</xdr:rowOff>
    </xdr:from>
    <xdr:to>
      <xdr:col>6</xdr:col>
      <xdr:colOff>304800</xdr:colOff>
      <xdr:row>6</xdr:row>
      <xdr:rowOff>2457450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409700"/>
          <a:ext cx="469582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40</xdr:row>
      <xdr:rowOff>0</xdr:rowOff>
    </xdr:from>
    <xdr:to>
      <xdr:col>6</xdr:col>
      <xdr:colOff>809625</xdr:colOff>
      <xdr:row>40</xdr:row>
      <xdr:rowOff>904875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9429750"/>
          <a:ext cx="2809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4</xdr:row>
      <xdr:rowOff>28575</xdr:rowOff>
    </xdr:from>
    <xdr:to>
      <xdr:col>6</xdr:col>
      <xdr:colOff>419100</xdr:colOff>
      <xdr:row>24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52475"/>
          <a:ext cx="57245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66</xdr:row>
      <xdr:rowOff>19050</xdr:rowOff>
    </xdr:from>
    <xdr:to>
      <xdr:col>6</xdr:col>
      <xdr:colOff>504825</xdr:colOff>
      <xdr:row>66</xdr:row>
      <xdr:rowOff>923925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11744325"/>
          <a:ext cx="2809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33">
      <selection activeCell="D38" sqref="D38"/>
    </sheetView>
  </sheetViews>
  <sheetFormatPr defaultColWidth="9.140625" defaultRowHeight="12.75"/>
  <cols>
    <col min="1" max="1" width="35.7109375" style="1" customWidth="1"/>
    <col min="2" max="2" width="6.140625" style="1" customWidth="1"/>
    <col min="3" max="3" width="8.140625" style="0" customWidth="1"/>
    <col min="4" max="4" width="6.57421875" style="2" customWidth="1"/>
    <col min="5" max="5" width="7.00390625" style="3" customWidth="1"/>
    <col min="7" max="7" width="15.00390625" style="0" customWidth="1"/>
  </cols>
  <sheetData>
    <row r="1" spans="1:5" s="6" customFormat="1" ht="15.75">
      <c r="A1" s="7" t="s">
        <v>81</v>
      </c>
      <c r="B1" s="7"/>
      <c r="D1" s="2"/>
      <c r="E1" s="3"/>
    </row>
    <row r="2" spans="1:5" s="6" customFormat="1" ht="15.75">
      <c r="A2" s="7"/>
      <c r="B2" s="7"/>
      <c r="D2" s="2"/>
      <c r="E2" s="3"/>
    </row>
    <row r="3" ht="15.75">
      <c r="A3" s="4" t="s">
        <v>84</v>
      </c>
    </row>
    <row r="4" ht="15.75">
      <c r="A4" s="4"/>
    </row>
    <row r="5" spans="1:7" ht="12.75" customHeight="1">
      <c r="A5" s="58" t="s">
        <v>85</v>
      </c>
      <c r="B5" s="58"/>
      <c r="C5" s="58"/>
      <c r="D5" s="58"/>
      <c r="E5" s="58"/>
      <c r="F5" s="58"/>
      <c r="G5" s="58"/>
    </row>
    <row r="6" ht="15.75" customHeight="1" thickBot="1">
      <c r="A6" s="4"/>
    </row>
    <row r="7" spans="1:7" ht="213" customHeight="1" thickBot="1">
      <c r="A7" s="61"/>
      <c r="B7" s="62"/>
      <c r="C7" s="62"/>
      <c r="D7" s="62"/>
      <c r="E7" s="62"/>
      <c r="F7" s="62"/>
      <c r="G7" s="63"/>
    </row>
    <row r="8" ht="12.75" customHeight="1">
      <c r="A8" s="4"/>
    </row>
    <row r="9" spans="1:7" ht="12.75" customHeight="1">
      <c r="A9" s="64" t="s">
        <v>82</v>
      </c>
      <c r="B9" s="64"/>
      <c r="C9" s="64"/>
      <c r="D9" s="64"/>
      <c r="E9" s="64"/>
      <c r="F9" s="64"/>
      <c r="G9" s="64"/>
    </row>
    <row r="10" spans="1:7" ht="12.75" customHeight="1">
      <c r="A10" s="13"/>
      <c r="B10" s="13"/>
      <c r="C10" s="13"/>
      <c r="D10" s="13"/>
      <c r="E10" s="13"/>
      <c r="F10" s="13"/>
      <c r="G10" s="13"/>
    </row>
    <row r="12" spans="1:2" ht="15.75">
      <c r="A12" s="4" t="s">
        <v>0</v>
      </c>
      <c r="B12" s="4"/>
    </row>
    <row r="13" ht="12.75">
      <c r="D13" s="5"/>
    </row>
    <row r="14" spans="1:4" ht="12.75">
      <c r="A14" s="1" t="s">
        <v>14</v>
      </c>
      <c r="C14" s="54">
        <v>6350</v>
      </c>
      <c r="D14" s="5" t="s">
        <v>5</v>
      </c>
    </row>
    <row r="15" ht="12.75">
      <c r="D15" s="5"/>
    </row>
    <row r="16" spans="1:4" ht="12.75">
      <c r="A16" s="1" t="s">
        <v>15</v>
      </c>
      <c r="C16" s="54">
        <v>200</v>
      </c>
      <c r="D16" s="5" t="s">
        <v>6</v>
      </c>
    </row>
    <row r="17" ht="12.75">
      <c r="D17" s="5"/>
    </row>
    <row r="18" ht="12.75">
      <c r="D18" s="5"/>
    </row>
    <row r="19" ht="12.75">
      <c r="D19" s="5"/>
    </row>
    <row r="20" spans="1:4" ht="15.75">
      <c r="A20" s="4" t="s">
        <v>54</v>
      </c>
      <c r="B20" s="4"/>
      <c r="D20" s="5"/>
    </row>
    <row r="21" ht="12.75">
      <c r="D21" s="5"/>
    </row>
    <row r="22" spans="1:7" ht="12.75">
      <c r="A22" s="1" t="s">
        <v>1</v>
      </c>
      <c r="C22" s="65" t="s">
        <v>45</v>
      </c>
      <c r="D22" s="66"/>
      <c r="E22" s="66"/>
      <c r="F22" s="66"/>
      <c r="G22" s="66"/>
    </row>
    <row r="23" ht="12.75">
      <c r="D23" s="5"/>
    </row>
    <row r="24" spans="1:4" ht="12.75">
      <c r="A24" s="1" t="s">
        <v>2</v>
      </c>
      <c r="C24" s="55">
        <v>10</v>
      </c>
      <c r="D24" s="5" t="s">
        <v>7</v>
      </c>
    </row>
    <row r="26" spans="1:6" ht="12.75">
      <c r="A26" s="1" t="s">
        <v>13</v>
      </c>
      <c r="C26" s="54">
        <v>0.2722</v>
      </c>
      <c r="D26" s="2" t="s">
        <v>3</v>
      </c>
      <c r="E26" s="56">
        <v>0.3407</v>
      </c>
      <c r="F26" t="s">
        <v>8</v>
      </c>
    </row>
    <row r="28" spans="1:6" ht="12.75">
      <c r="A28" s="1" t="s">
        <v>12</v>
      </c>
      <c r="C28" s="54">
        <v>0.4204</v>
      </c>
      <c r="D28" s="2" t="s">
        <v>3</v>
      </c>
      <c r="E28" s="56">
        <v>1.6545</v>
      </c>
      <c r="F28" t="s">
        <v>8</v>
      </c>
    </row>
    <row r="31" spans="1:2" ht="17.25" customHeight="1">
      <c r="A31" s="4" t="s">
        <v>56</v>
      </c>
      <c r="B31" s="4"/>
    </row>
    <row r="33" spans="1:5" ht="15.75">
      <c r="A33" s="1" t="s">
        <v>16</v>
      </c>
      <c r="C33" s="20" t="s">
        <v>38</v>
      </c>
      <c r="D33" s="54">
        <v>4</v>
      </c>
      <c r="E33" s="17" t="s">
        <v>8</v>
      </c>
    </row>
    <row r="34" spans="4:5" ht="12.75">
      <c r="D34"/>
      <c r="E34" s="17"/>
    </row>
    <row r="35" spans="1:5" ht="15.75">
      <c r="A35" s="1" t="s">
        <v>9</v>
      </c>
      <c r="C35" s="20" t="s">
        <v>39</v>
      </c>
      <c r="D35" s="54">
        <v>0.01</v>
      </c>
      <c r="E35" s="17" t="s">
        <v>8</v>
      </c>
    </row>
    <row r="36" spans="4:5" ht="12.75">
      <c r="D36"/>
      <c r="E36"/>
    </row>
    <row r="37" spans="1:5" ht="12.75">
      <c r="A37" s="1" t="s">
        <v>11</v>
      </c>
      <c r="C37" s="21" t="s">
        <v>40</v>
      </c>
      <c r="D37" s="54">
        <v>10</v>
      </c>
      <c r="E37" t="s">
        <v>10</v>
      </c>
    </row>
    <row r="38" ht="12.75">
      <c r="D38"/>
    </row>
    <row r="39" spans="1:7" ht="13.5" customHeight="1">
      <c r="A39" s="1" t="s">
        <v>71</v>
      </c>
      <c r="C39" s="66" t="s">
        <v>86</v>
      </c>
      <c r="D39" s="66"/>
      <c r="E39" s="66"/>
      <c r="F39" s="66"/>
      <c r="G39" s="66"/>
    </row>
    <row r="40" spans="3:7" ht="12.75">
      <c r="C40" s="1"/>
      <c r="D40" s="1"/>
      <c r="E40" s="1"/>
      <c r="F40" s="1"/>
      <c r="G40" s="1"/>
    </row>
    <row r="41" spans="3:7" ht="84.75" customHeight="1">
      <c r="C41" s="15"/>
      <c r="D41" s="15"/>
      <c r="E41" s="15"/>
      <c r="F41" s="15"/>
      <c r="G41" s="15"/>
    </row>
    <row r="43" spans="1:5" ht="15.75">
      <c r="A43" s="1" t="s">
        <v>72</v>
      </c>
      <c r="C43" s="19" t="s">
        <v>34</v>
      </c>
      <c r="D43" s="50">
        <v>0.17</v>
      </c>
      <c r="E43" s="5" t="s">
        <v>4</v>
      </c>
    </row>
    <row r="44" ht="12.75">
      <c r="D44"/>
    </row>
    <row r="45" ht="12.75">
      <c r="D45" s="5"/>
    </row>
    <row r="46" spans="1:4" ht="15.75">
      <c r="A46" s="4" t="s">
        <v>24</v>
      </c>
      <c r="D46" s="5"/>
    </row>
    <row r="47" spans="1:7" ht="12.75">
      <c r="A47" s="60" t="s">
        <v>22</v>
      </c>
      <c r="B47" s="60"/>
      <c r="C47" s="60"/>
      <c r="D47" s="60"/>
      <c r="E47" s="60"/>
      <c r="F47" s="60"/>
      <c r="G47" s="60"/>
    </row>
    <row r="48" spans="1:7" ht="25.5" customHeight="1">
      <c r="A48" s="60" t="s">
        <v>23</v>
      </c>
      <c r="B48" s="60"/>
      <c r="C48" s="60"/>
      <c r="D48" s="60"/>
      <c r="E48" s="60"/>
      <c r="F48" s="60"/>
      <c r="G48" s="60"/>
    </row>
    <row r="49" spans="1:7" ht="12.75">
      <c r="A49" s="12"/>
      <c r="B49" s="12"/>
      <c r="C49" s="12"/>
      <c r="D49" s="12"/>
      <c r="E49" s="12"/>
      <c r="F49" s="12"/>
      <c r="G49" s="12"/>
    </row>
    <row r="50" ht="12.75">
      <c r="D50" s="5"/>
    </row>
    <row r="51" spans="1:4" ht="15.75">
      <c r="A51" s="4" t="s">
        <v>83</v>
      </c>
      <c r="B51" s="4"/>
      <c r="D51" s="5"/>
    </row>
    <row r="52" spans="1:4" ht="15.75">
      <c r="A52" s="4"/>
      <c r="B52" s="4"/>
      <c r="D52" s="5"/>
    </row>
    <row r="53" spans="1:7" ht="12.75">
      <c r="A53" s="58" t="s">
        <v>73</v>
      </c>
      <c r="B53" s="59"/>
      <c r="C53" s="59"/>
      <c r="D53" s="59"/>
      <c r="E53" s="59"/>
      <c r="F53" s="11">
        <f>Calculations!D75</f>
        <v>0.9362055475993842</v>
      </c>
      <c r="G53" s="5" t="s">
        <v>21</v>
      </c>
    </row>
    <row r="54" ht="12.75">
      <c r="D54" s="5"/>
    </row>
    <row r="55" spans="1:7" ht="12.75">
      <c r="A55" s="1" t="s">
        <v>20</v>
      </c>
      <c r="F55" s="9">
        <f>Calculations!C101</f>
        <v>518.3281032296524</v>
      </c>
      <c r="G55" s="5" t="s">
        <v>18</v>
      </c>
    </row>
    <row r="56" ht="12.75">
      <c r="D56" s="5"/>
    </row>
    <row r="57" spans="1:7" ht="12.75">
      <c r="A57" s="60" t="s">
        <v>74</v>
      </c>
      <c r="B57" s="59"/>
      <c r="C57" s="59"/>
      <c r="D57" s="59"/>
      <c r="E57" s="59"/>
      <c r="F57" s="9">
        <f>Calculations!C108</f>
        <v>881.1577754904091</v>
      </c>
      <c r="G57" s="5" t="s">
        <v>5</v>
      </c>
    </row>
  </sheetData>
  <mergeCells count="9">
    <mergeCell ref="A53:E53"/>
    <mergeCell ref="A57:E57"/>
    <mergeCell ref="A5:G5"/>
    <mergeCell ref="A7:G7"/>
    <mergeCell ref="A9:G9"/>
    <mergeCell ref="A48:G48"/>
    <mergeCell ref="A47:G47"/>
    <mergeCell ref="C22:G22"/>
    <mergeCell ref="C39:G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8"/>
  <sheetViews>
    <sheetView tabSelected="1" workbookViewId="0" topLeftCell="A67">
      <selection activeCell="A102" sqref="A102"/>
    </sheetView>
  </sheetViews>
  <sheetFormatPr defaultColWidth="9.140625" defaultRowHeight="12.75"/>
  <cols>
    <col min="1" max="1" width="35.7109375" style="1" customWidth="1"/>
    <col min="2" max="2" width="9.28125" style="39" customWidth="1"/>
    <col min="3" max="3" width="9.57421875" style="0" customWidth="1"/>
    <col min="4" max="4" width="7.421875" style="2" customWidth="1"/>
    <col min="5" max="5" width="10.421875" style="3" customWidth="1"/>
    <col min="6" max="6" width="7.7109375" style="0" customWidth="1"/>
    <col min="7" max="7" width="8.421875" style="0" customWidth="1"/>
    <col min="8" max="8" width="0.71875" style="0" customWidth="1"/>
  </cols>
  <sheetData>
    <row r="1" ht="15.75">
      <c r="A1" s="37" t="s">
        <v>17</v>
      </c>
    </row>
    <row r="2" ht="15.75">
      <c r="A2" s="4"/>
    </row>
    <row r="3" spans="1:7" ht="12.75" customHeight="1" thickBot="1">
      <c r="A3" s="13"/>
      <c r="B3" s="26"/>
      <c r="C3" s="13"/>
      <c r="D3" s="13"/>
      <c r="E3" s="13"/>
      <c r="F3" s="13"/>
      <c r="G3" s="13"/>
    </row>
    <row r="4" spans="1:7" ht="12.75" customHeight="1">
      <c r="A4" s="67"/>
      <c r="B4" s="68"/>
      <c r="C4" s="68"/>
      <c r="D4" s="68"/>
      <c r="E4" s="68"/>
      <c r="F4" s="68"/>
      <c r="G4" s="69"/>
    </row>
    <row r="5" spans="1:7" ht="12.75" customHeight="1">
      <c r="A5" s="70"/>
      <c r="B5" s="71"/>
      <c r="C5" s="71"/>
      <c r="D5" s="71"/>
      <c r="E5" s="71"/>
      <c r="F5" s="71"/>
      <c r="G5" s="72"/>
    </row>
    <row r="6" spans="1:7" ht="12.75" customHeight="1">
      <c r="A6" s="70"/>
      <c r="B6" s="71"/>
      <c r="C6" s="71"/>
      <c r="D6" s="71"/>
      <c r="E6" s="71"/>
      <c r="F6" s="71"/>
      <c r="G6" s="72"/>
    </row>
    <row r="7" spans="1:7" ht="12.75" customHeight="1">
      <c r="A7" s="70"/>
      <c r="B7" s="71"/>
      <c r="C7" s="71"/>
      <c r="D7" s="71"/>
      <c r="E7" s="71"/>
      <c r="F7" s="71"/>
      <c r="G7" s="72"/>
    </row>
    <row r="8" spans="1:7" ht="12.75" customHeight="1">
      <c r="A8" s="70"/>
      <c r="B8" s="71"/>
      <c r="C8" s="71"/>
      <c r="D8" s="71"/>
      <c r="E8" s="71"/>
      <c r="F8" s="71"/>
      <c r="G8" s="72"/>
    </row>
    <row r="9" spans="1:7" ht="12.75" customHeight="1">
      <c r="A9" s="70"/>
      <c r="B9" s="71"/>
      <c r="C9" s="71"/>
      <c r="D9" s="71"/>
      <c r="E9" s="71"/>
      <c r="F9" s="71"/>
      <c r="G9" s="72"/>
    </row>
    <row r="10" spans="1:7" ht="12.75" customHeight="1">
      <c r="A10" s="70"/>
      <c r="B10" s="71"/>
      <c r="C10" s="71"/>
      <c r="D10" s="71"/>
      <c r="E10" s="71"/>
      <c r="F10" s="71"/>
      <c r="G10" s="72"/>
    </row>
    <row r="11" spans="1:7" ht="12.75" customHeight="1">
      <c r="A11" s="70"/>
      <c r="B11" s="71"/>
      <c r="C11" s="71"/>
      <c r="D11" s="71"/>
      <c r="E11" s="71"/>
      <c r="F11" s="71"/>
      <c r="G11" s="72"/>
    </row>
    <row r="12" spans="1:7" ht="12.75" customHeight="1">
      <c r="A12" s="70"/>
      <c r="B12" s="71"/>
      <c r="C12" s="71"/>
      <c r="D12" s="71"/>
      <c r="E12" s="71"/>
      <c r="F12" s="71"/>
      <c r="G12" s="72"/>
    </row>
    <row r="13" spans="1:7" ht="12.75" customHeight="1">
      <c r="A13" s="70"/>
      <c r="B13" s="71"/>
      <c r="C13" s="71"/>
      <c r="D13" s="71"/>
      <c r="E13" s="71"/>
      <c r="F13" s="71"/>
      <c r="G13" s="72"/>
    </row>
    <row r="14" spans="1:7" ht="12.75" customHeight="1">
      <c r="A14" s="70"/>
      <c r="B14" s="71"/>
      <c r="C14" s="71"/>
      <c r="D14" s="71"/>
      <c r="E14" s="71"/>
      <c r="F14" s="71"/>
      <c r="G14" s="72"/>
    </row>
    <row r="15" spans="1:7" ht="12.75" customHeight="1">
      <c r="A15" s="70"/>
      <c r="B15" s="71"/>
      <c r="C15" s="71"/>
      <c r="D15" s="71"/>
      <c r="E15" s="71"/>
      <c r="F15" s="71"/>
      <c r="G15" s="72"/>
    </row>
    <row r="16" spans="1:7" ht="12.75" customHeight="1">
      <c r="A16" s="70"/>
      <c r="B16" s="71"/>
      <c r="C16" s="71"/>
      <c r="D16" s="71"/>
      <c r="E16" s="71"/>
      <c r="F16" s="71"/>
      <c r="G16" s="72"/>
    </row>
    <row r="17" spans="1:7" ht="12.75" customHeight="1">
      <c r="A17" s="70"/>
      <c r="B17" s="71"/>
      <c r="C17" s="71"/>
      <c r="D17" s="71"/>
      <c r="E17" s="71"/>
      <c r="F17" s="71"/>
      <c r="G17" s="72"/>
    </row>
    <row r="18" spans="1:7" ht="12.75" customHeight="1">
      <c r="A18" s="70"/>
      <c r="B18" s="71"/>
      <c r="C18" s="71"/>
      <c r="D18" s="71"/>
      <c r="E18" s="71"/>
      <c r="F18" s="71"/>
      <c r="G18" s="72"/>
    </row>
    <row r="19" spans="1:7" ht="12.75" customHeight="1">
      <c r="A19" s="70"/>
      <c r="B19" s="71"/>
      <c r="C19" s="71"/>
      <c r="D19" s="71"/>
      <c r="E19" s="71"/>
      <c r="F19" s="71"/>
      <c r="G19" s="72"/>
    </row>
    <row r="20" spans="1:7" ht="12.75" customHeight="1">
      <c r="A20" s="70"/>
      <c r="B20" s="71"/>
      <c r="C20" s="71"/>
      <c r="D20" s="71"/>
      <c r="E20" s="71"/>
      <c r="F20" s="71"/>
      <c r="G20" s="72"/>
    </row>
    <row r="21" spans="1:7" ht="12.75" customHeight="1">
      <c r="A21" s="70"/>
      <c r="B21" s="71"/>
      <c r="C21" s="71"/>
      <c r="D21" s="71"/>
      <c r="E21" s="71"/>
      <c r="F21" s="71"/>
      <c r="G21" s="72"/>
    </row>
    <row r="22" spans="1:7" ht="12.75" customHeight="1">
      <c r="A22" s="70"/>
      <c r="B22" s="71"/>
      <c r="C22" s="71"/>
      <c r="D22" s="71"/>
      <c r="E22" s="71"/>
      <c r="F22" s="71"/>
      <c r="G22" s="72"/>
    </row>
    <row r="23" spans="1:7" ht="12.75" customHeight="1">
      <c r="A23" s="70"/>
      <c r="B23" s="71"/>
      <c r="C23" s="71"/>
      <c r="D23" s="71"/>
      <c r="E23" s="71"/>
      <c r="F23" s="71"/>
      <c r="G23" s="72"/>
    </row>
    <row r="24" spans="1:7" ht="12.75" customHeight="1">
      <c r="A24" s="70"/>
      <c r="B24" s="71"/>
      <c r="C24" s="71"/>
      <c r="D24" s="71"/>
      <c r="E24" s="71"/>
      <c r="F24" s="71"/>
      <c r="G24" s="72"/>
    </row>
    <row r="25" spans="1:7" ht="12.75" customHeight="1" thickBot="1">
      <c r="A25" s="73"/>
      <c r="B25" s="74"/>
      <c r="C25" s="74"/>
      <c r="D25" s="74"/>
      <c r="E25" s="74"/>
      <c r="F25" s="74"/>
      <c r="G25" s="75"/>
    </row>
    <row r="26" spans="1:7" ht="27.75" customHeight="1">
      <c r="A26" s="78" t="s">
        <v>79</v>
      </c>
      <c r="B26" s="79"/>
      <c r="C26" s="79"/>
      <c r="D26" s="79"/>
      <c r="E26" s="79"/>
      <c r="F26" s="79"/>
      <c r="G26" s="79"/>
    </row>
    <row r="27" spans="1:7" ht="12.75" customHeight="1">
      <c r="A27" s="23"/>
      <c r="B27" s="27"/>
      <c r="C27" s="23"/>
      <c r="D27" s="23"/>
      <c r="E27" s="23"/>
      <c r="F27" s="23"/>
      <c r="G27" s="23"/>
    </row>
    <row r="29" spans="1:2" ht="15.75">
      <c r="A29" s="4" t="s">
        <v>0</v>
      </c>
      <c r="B29" s="28"/>
    </row>
    <row r="30" ht="12.75">
      <c r="D30" s="5"/>
    </row>
    <row r="31" spans="1:4" ht="15.75">
      <c r="A31" s="1" t="s">
        <v>14</v>
      </c>
      <c r="B31" s="29" t="s">
        <v>42</v>
      </c>
      <c r="C31" s="51">
        <f>'Cover Sheet'!C14</f>
        <v>6350</v>
      </c>
      <c r="D31" s="5" t="s">
        <v>5</v>
      </c>
    </row>
    <row r="32" spans="2:4" ht="12.75">
      <c r="B32" s="29"/>
      <c r="C32" s="14"/>
      <c r="D32" s="5"/>
    </row>
    <row r="33" spans="1:4" ht="12.75">
      <c r="A33" s="1" t="s">
        <v>15</v>
      </c>
      <c r="B33" s="29" t="s">
        <v>36</v>
      </c>
      <c r="C33" s="51">
        <f>'Cover Sheet'!C16</f>
        <v>200</v>
      </c>
      <c r="D33" s="5" t="s">
        <v>6</v>
      </c>
    </row>
    <row r="34" ht="12.75">
      <c r="D34" s="5"/>
    </row>
    <row r="35" spans="1:4" ht="12.75">
      <c r="A35" s="16" t="s">
        <v>37</v>
      </c>
      <c r="D35" s="5"/>
    </row>
    <row r="36" ht="12.75">
      <c r="D36" s="5"/>
    </row>
    <row r="37" spans="1:8" ht="29.25" customHeight="1">
      <c r="A37" s="17" t="s">
        <v>25</v>
      </c>
      <c r="B37" s="30" t="s">
        <v>30</v>
      </c>
      <c r="D37" s="24" t="s">
        <v>46</v>
      </c>
      <c r="E37" s="38" t="str">
        <f>COMPLEX(0,H37,"j")</f>
        <v>0.6048375j</v>
      </c>
      <c r="F37" s="17" t="s">
        <v>47</v>
      </c>
      <c r="H37" s="18">
        <f>(3*(C31^2)/(10^6))/C33</f>
        <v>0.6048375</v>
      </c>
    </row>
    <row r="38" ht="12.75">
      <c r="D38" s="24"/>
    </row>
    <row r="39" spans="1:6" ht="15.75">
      <c r="A39" t="s">
        <v>26</v>
      </c>
      <c r="B39" s="19" t="s">
        <v>28</v>
      </c>
      <c r="C39" s="19" t="s">
        <v>69</v>
      </c>
      <c r="D39" s="24" t="s">
        <v>46</v>
      </c>
      <c r="E39" s="3" t="str">
        <f>E37</f>
        <v>0.6048375j</v>
      </c>
      <c r="F39" s="17" t="s">
        <v>47</v>
      </c>
    </row>
    <row r="40" spans="1:4" ht="12.75">
      <c r="A40"/>
      <c r="B40" s="19"/>
      <c r="C40" s="19"/>
      <c r="D40" s="45"/>
    </row>
    <row r="41" spans="1:6" ht="15.75">
      <c r="A41" t="s">
        <v>27</v>
      </c>
      <c r="B41" s="19" t="s">
        <v>29</v>
      </c>
      <c r="C41" s="19" t="s">
        <v>70</v>
      </c>
      <c r="D41" s="24" t="s">
        <v>46</v>
      </c>
      <c r="E41" s="3" t="str">
        <f>E37</f>
        <v>0.6048375j</v>
      </c>
      <c r="F41" s="17" t="s">
        <v>47</v>
      </c>
    </row>
    <row r="42" spans="1:6" ht="12.75">
      <c r="A42"/>
      <c r="B42" s="19"/>
      <c r="C42" s="19"/>
      <c r="F42" s="17"/>
    </row>
    <row r="43" spans="1:6" ht="12.75">
      <c r="A43"/>
      <c r="B43" s="19"/>
      <c r="C43" s="19"/>
      <c r="F43" s="17"/>
    </row>
    <row r="44" spans="1:4" ht="15.75">
      <c r="A44" s="4" t="s">
        <v>54</v>
      </c>
      <c r="B44" s="28"/>
      <c r="D44" s="5"/>
    </row>
    <row r="45" ht="12.75">
      <c r="D45" s="5"/>
    </row>
    <row r="46" spans="1:7" ht="12.75">
      <c r="A46" s="1" t="s">
        <v>1</v>
      </c>
      <c r="C46" s="65" t="str">
        <f>'Cover Sheet'!C22</f>
        <v>Dog (6/4.72mm Al, 7/1.57mm Steel ASCR)</v>
      </c>
      <c r="D46" s="66"/>
      <c r="E46" s="66"/>
      <c r="F46" s="66"/>
      <c r="G46" s="66"/>
    </row>
    <row r="47" ht="12.75">
      <c r="D47" s="5"/>
    </row>
    <row r="48" spans="1:4" ht="12.75">
      <c r="A48" s="1" t="s">
        <v>2</v>
      </c>
      <c r="B48" s="39" t="s">
        <v>48</v>
      </c>
      <c r="C48" s="52">
        <f>'Cover Sheet'!C24</f>
        <v>10</v>
      </c>
      <c r="D48" s="5" t="s">
        <v>7</v>
      </c>
    </row>
    <row r="50" spans="1:5" ht="15.75">
      <c r="A50" s="1" t="s">
        <v>13</v>
      </c>
      <c r="B50" s="19" t="s">
        <v>33</v>
      </c>
      <c r="C50" s="56" t="str">
        <f>COMPLEX('Cover Sheet'!C26,'Cover Sheet'!E26,"j")</f>
        <v>0.2722+0.3407j</v>
      </c>
      <c r="E50" s="17" t="s">
        <v>49</v>
      </c>
    </row>
    <row r="52" spans="1:6" ht="15.75">
      <c r="A52" t="s">
        <v>31</v>
      </c>
      <c r="B52" s="19" t="s">
        <v>32</v>
      </c>
      <c r="C52" s="19" t="s">
        <v>33</v>
      </c>
      <c r="D52" s="3" t="str">
        <f>C50</f>
        <v>0.2722+0.3407j</v>
      </c>
      <c r="F52" s="17" t="s">
        <v>49</v>
      </c>
    </row>
    <row r="54" spans="1:5" ht="14.25" customHeight="1">
      <c r="A54" s="1" t="s">
        <v>12</v>
      </c>
      <c r="B54" s="39" t="s">
        <v>62</v>
      </c>
      <c r="C54" s="53" t="str">
        <f>COMPLEX('Cover Sheet'!C28,'Cover Sheet'!E28,"j")</f>
        <v>0.4204+1.6545j</v>
      </c>
      <c r="E54" s="17" t="s">
        <v>49</v>
      </c>
    </row>
    <row r="55" spans="3:6" ht="12.75" customHeight="1">
      <c r="C55" s="31"/>
      <c r="E55" s="25"/>
      <c r="F55" s="17"/>
    </row>
    <row r="57" spans="1:2" ht="15.75">
      <c r="A57" s="4" t="s">
        <v>50</v>
      </c>
      <c r="B57" s="28"/>
    </row>
    <row r="59" spans="1:5" ht="15.75">
      <c r="A59" s="1" t="s">
        <v>16</v>
      </c>
      <c r="C59" s="20" t="s">
        <v>38</v>
      </c>
      <c r="D59" s="51">
        <f>'Cover Sheet'!D33</f>
        <v>4</v>
      </c>
      <c r="E59" s="17" t="s">
        <v>47</v>
      </c>
    </row>
    <row r="60" spans="4:5" ht="12.75">
      <c r="D60" s="14"/>
      <c r="E60" s="17"/>
    </row>
    <row r="61" spans="1:5" ht="15.75">
      <c r="A61" s="1" t="s">
        <v>9</v>
      </c>
      <c r="C61" s="20" t="s">
        <v>39</v>
      </c>
      <c r="D61" s="51">
        <f>'Cover Sheet'!D35</f>
        <v>0.01</v>
      </c>
      <c r="E61" s="17" t="s">
        <v>47</v>
      </c>
    </row>
    <row r="62" spans="4:5" ht="12.75">
      <c r="D62" s="14"/>
      <c r="E62"/>
    </row>
    <row r="63" spans="1:5" ht="12.75">
      <c r="A63" s="1" t="s">
        <v>11</v>
      </c>
      <c r="C63" s="21" t="s">
        <v>40</v>
      </c>
      <c r="D63" s="51">
        <f>'Cover Sheet'!D37</f>
        <v>10</v>
      </c>
      <c r="E63" s="17" t="s">
        <v>51</v>
      </c>
    </row>
    <row r="64" ht="12.75">
      <c r="D64"/>
    </row>
    <row r="65" spans="1:7" ht="25.5" customHeight="1">
      <c r="A65" s="10" t="s">
        <v>71</v>
      </c>
      <c r="C65" s="66" t="str">
        <f>'Cover Sheet'!C39</f>
        <v>Pole 500 mm diameter buried 2.0 m deep in the soil</v>
      </c>
      <c r="D65" s="66"/>
      <c r="E65" s="66"/>
      <c r="F65" s="66"/>
      <c r="G65" s="66"/>
    </row>
    <row r="66" spans="3:7" ht="12.75">
      <c r="C66" s="1"/>
      <c r="D66" s="1"/>
      <c r="E66" s="1"/>
      <c r="F66" s="1"/>
      <c r="G66" s="1"/>
    </row>
    <row r="67" spans="3:7" ht="88.5" customHeight="1">
      <c r="C67" s="15"/>
      <c r="D67" s="15"/>
      <c r="E67" s="15"/>
      <c r="F67" s="15"/>
      <c r="G67" s="15"/>
    </row>
    <row r="69" spans="1:5" ht="15.75">
      <c r="A69" s="1" t="s">
        <v>75</v>
      </c>
      <c r="C69" s="19" t="s">
        <v>77</v>
      </c>
      <c r="D69" s="57">
        <f>'Cover Sheet'!D43</f>
        <v>0.17</v>
      </c>
      <c r="E69" s="5" t="s">
        <v>4</v>
      </c>
    </row>
    <row r="70" spans="3:4" ht="12.75">
      <c r="C70" s="20"/>
      <c r="D70"/>
    </row>
    <row r="71" spans="3:5" ht="12.75">
      <c r="C71" s="20" t="s">
        <v>41</v>
      </c>
      <c r="D71" s="14">
        <f>D69*D63</f>
        <v>1.7000000000000002</v>
      </c>
      <c r="E71" s="3" t="s">
        <v>47</v>
      </c>
    </row>
    <row r="72" spans="3:4" ht="13.5" customHeight="1">
      <c r="C72" s="20"/>
      <c r="D72"/>
    </row>
    <row r="73" spans="1:4" ht="27" customHeight="1">
      <c r="A73" s="1" t="s">
        <v>76</v>
      </c>
      <c r="C73" s="44" t="s">
        <v>67</v>
      </c>
      <c r="D73"/>
    </row>
    <row r="74" spans="3:4" ht="18" customHeight="1">
      <c r="C74" s="20"/>
      <c r="D74"/>
    </row>
    <row r="75" spans="3:5" ht="12.75">
      <c r="C75" s="20" t="s">
        <v>41</v>
      </c>
      <c r="D75" s="14">
        <f>D63/(2*PI()*D71)</f>
        <v>0.9362055475993842</v>
      </c>
      <c r="E75" s="3" t="s">
        <v>52</v>
      </c>
    </row>
    <row r="76" spans="3:5" ht="12.75">
      <c r="C76" s="22"/>
      <c r="D76" s="49"/>
      <c r="E76" s="48"/>
    </row>
    <row r="77" spans="3:4" ht="12.75">
      <c r="C77" s="22"/>
      <c r="D77" s="32"/>
    </row>
    <row r="78" spans="1:7" ht="15.75">
      <c r="A78" s="76" t="s">
        <v>35</v>
      </c>
      <c r="B78" s="77"/>
      <c r="C78" s="77"/>
      <c r="D78" s="77"/>
      <c r="E78" s="77"/>
      <c r="F78" s="11"/>
      <c r="G78" s="5"/>
    </row>
    <row r="79" spans="1:4" ht="13.5" customHeight="1">
      <c r="A79" s="10"/>
      <c r="B79" s="28"/>
      <c r="C79" s="11"/>
      <c r="D79" s="5"/>
    </row>
    <row r="80" spans="1:4" ht="15.75" customHeight="1">
      <c r="A80" s="10" t="s">
        <v>53</v>
      </c>
      <c r="B80" s="40" t="s">
        <v>57</v>
      </c>
      <c r="C80" s="11" t="s">
        <v>64</v>
      </c>
      <c r="D80" s="5"/>
    </row>
    <row r="81" spans="1:4" ht="13.5" customHeight="1">
      <c r="A81" s="10"/>
      <c r="B81" s="40"/>
      <c r="C81" s="33"/>
      <c r="D81" s="5"/>
    </row>
    <row r="82" spans="1:5" ht="13.5" customHeight="1">
      <c r="A82" s="10"/>
      <c r="B82" s="41" t="s">
        <v>41</v>
      </c>
      <c r="C82" s="35" t="str">
        <f>IMSUM(E37,IMPRODUCT(C50,C48))</f>
        <v>2.722+4.0118375j</v>
      </c>
      <c r="D82" s="5"/>
      <c r="E82" s="3" t="s">
        <v>47</v>
      </c>
    </row>
    <row r="83" spans="1:4" ht="13.5" customHeight="1">
      <c r="A83" s="10"/>
      <c r="B83" s="41"/>
      <c r="C83" s="34"/>
      <c r="D83" s="5"/>
    </row>
    <row r="84" spans="1:4" ht="13.5" customHeight="1">
      <c r="A84" s="10"/>
      <c r="B84" s="40" t="s">
        <v>58</v>
      </c>
      <c r="C84" s="11" t="s">
        <v>65</v>
      </c>
      <c r="D84" s="5"/>
    </row>
    <row r="85" spans="1:4" ht="13.5" customHeight="1">
      <c r="A85" s="10"/>
      <c r="B85" s="40"/>
      <c r="C85" s="33"/>
      <c r="D85" s="5"/>
    </row>
    <row r="86" spans="1:5" ht="13.5" customHeight="1">
      <c r="A86" s="10"/>
      <c r="B86" s="41" t="s">
        <v>41</v>
      </c>
      <c r="C86" s="35" t="str">
        <f>IMSUM(E39,IMPRODUCT(D52,C48))</f>
        <v>2.722+4.0118375j</v>
      </c>
      <c r="D86" s="5"/>
      <c r="E86" s="3" t="s">
        <v>47</v>
      </c>
    </row>
    <row r="87" spans="1:4" ht="13.5" customHeight="1">
      <c r="A87" s="10"/>
      <c r="B87" s="41"/>
      <c r="C87" s="34"/>
      <c r="D87" s="5"/>
    </row>
    <row r="88" spans="1:4" ht="13.5" customHeight="1">
      <c r="A88" s="10"/>
      <c r="B88" s="41" t="s">
        <v>59</v>
      </c>
      <c r="C88" s="35" t="s">
        <v>80</v>
      </c>
      <c r="D88" s="5"/>
    </row>
    <row r="89" spans="1:4" ht="13.5" customHeight="1">
      <c r="A89" s="10"/>
      <c r="B89" s="41"/>
      <c r="C89" s="34"/>
      <c r="D89" s="5"/>
    </row>
    <row r="90" spans="1:5" ht="13.5" customHeight="1">
      <c r="A90" s="10"/>
      <c r="B90" s="42" t="s">
        <v>41</v>
      </c>
      <c r="C90" s="35" t="str">
        <f>IMSUM(E41,IMPRODUCT(C54,C48),IMPRODUCT(3,D71),IMPRODUCT(3,D61))</f>
        <v>9.334+17.1498375j</v>
      </c>
      <c r="D90" s="5"/>
      <c r="E90" s="3" t="s">
        <v>47</v>
      </c>
    </row>
    <row r="91" spans="1:6" ht="12.75" customHeight="1">
      <c r="A91" s="10"/>
      <c r="B91" s="42"/>
      <c r="C91" s="35"/>
      <c r="D91" s="5"/>
      <c r="F91" s="3"/>
    </row>
    <row r="92" spans="1:4" ht="12.75" customHeight="1">
      <c r="A92" s="10"/>
      <c r="B92" s="42"/>
      <c r="C92" s="34"/>
      <c r="D92" s="5"/>
    </row>
    <row r="93" spans="1:4" ht="13.5" customHeight="1">
      <c r="A93" s="4" t="s">
        <v>43</v>
      </c>
      <c r="B93" s="42"/>
      <c r="C93" s="34"/>
      <c r="D93" s="5"/>
    </row>
    <row r="94" spans="1:4" ht="13.5" customHeight="1">
      <c r="A94" s="10"/>
      <c r="B94" s="43"/>
      <c r="C94" s="33"/>
      <c r="D94" s="5"/>
    </row>
    <row r="95" spans="1:7" ht="30" customHeight="1">
      <c r="A95" s="1" t="s">
        <v>55</v>
      </c>
      <c r="B95" s="39" t="s">
        <v>61</v>
      </c>
      <c r="F95" s="8"/>
      <c r="G95" s="5"/>
    </row>
    <row r="96" ht="15" customHeight="1">
      <c r="D96" s="5"/>
    </row>
    <row r="97" spans="1:7" ht="15.75">
      <c r="A97" s="1" t="s">
        <v>20</v>
      </c>
      <c r="B97" s="39" t="s">
        <v>60</v>
      </c>
      <c r="C97" t="s">
        <v>63</v>
      </c>
      <c r="F97" s="9"/>
      <c r="G97" s="5"/>
    </row>
    <row r="99" spans="2:7" ht="12.75">
      <c r="B99" s="39" t="s">
        <v>41</v>
      </c>
      <c r="C99" s="14" t="str">
        <f>IMPRODUCT(3,IMDIV(C31,IMSUM(C82,C86,C90,IMPRODUCT(3,D59))))</f>
        <v>377.65276625301-355.02452132085j</v>
      </c>
      <c r="G99" t="s">
        <v>87</v>
      </c>
    </row>
    <row r="101" spans="2:4" ht="15.75">
      <c r="B101" s="40" t="s">
        <v>66</v>
      </c>
      <c r="C101" s="47">
        <f>IMABS(C99)</f>
        <v>518.3281032296524</v>
      </c>
      <c r="D101" s="5" t="s">
        <v>87</v>
      </c>
    </row>
    <row r="102" spans="2:3" ht="12.75">
      <c r="B102" s="40"/>
      <c r="C102" s="36"/>
    </row>
    <row r="103" spans="2:3" ht="12.75">
      <c r="B103" s="40"/>
      <c r="C103" s="36"/>
    </row>
    <row r="104" spans="1:3" ht="15.75">
      <c r="A104" s="4" t="s">
        <v>44</v>
      </c>
      <c r="B104" s="40"/>
      <c r="C104" s="36"/>
    </row>
    <row r="106" spans="1:3" ht="29.25" customHeight="1">
      <c r="A106" s="1" t="s">
        <v>19</v>
      </c>
      <c r="B106" s="39" t="s">
        <v>68</v>
      </c>
      <c r="C106" t="s">
        <v>78</v>
      </c>
    </row>
    <row r="108" spans="2:4" ht="12.75">
      <c r="B108" s="39" t="s">
        <v>41</v>
      </c>
      <c r="C108" s="46">
        <f>D71*C101</f>
        <v>881.1577754904091</v>
      </c>
      <c r="D108" s="5" t="s">
        <v>88</v>
      </c>
    </row>
  </sheetData>
  <mergeCells count="5">
    <mergeCell ref="A4:G25"/>
    <mergeCell ref="A78:E78"/>
    <mergeCell ref="A26:G26"/>
    <mergeCell ref="C46:G46"/>
    <mergeCell ref="C65:G6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8"/>
  <drawing r:id="rId7"/>
  <legacyDrawing r:id="rId6"/>
  <oleObjects>
    <oleObject progId="Equation.3" shapeId="1599899" r:id="rId1"/>
    <oleObject progId="Equation.3" shapeId="2038783" r:id="rId2"/>
    <oleObject progId="Equation.3" shapeId="2080356" r:id="rId3"/>
    <oleObject progId="Equation.3" shapeId="2136419" r:id="rId4"/>
    <oleObject progId="Equation.3" shapeId="3158125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Opus International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Marshall</dc:creator>
  <cp:keywords/>
  <dc:description/>
  <cp:lastModifiedBy>Alan Marshall</cp:lastModifiedBy>
  <cp:lastPrinted>2007-01-09T02:44:50Z</cp:lastPrinted>
  <dcterms:created xsi:type="dcterms:W3CDTF">2006-08-17T22:42:45Z</dcterms:created>
  <dcterms:modified xsi:type="dcterms:W3CDTF">2007-01-10T00:46:40Z</dcterms:modified>
  <cp:category/>
  <cp:version/>
  <cp:contentType/>
  <cp:contentStatus/>
</cp:coreProperties>
</file>